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2"/>
    <sheet name="Phyton" sheetId="2" state="visible" r:id="rId3"/>
    <sheet name="Sheet2" sheetId="3" state="visible" r:id="rId4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<sst xmlns="http://schemas.openxmlformats.org/spreadsheetml/2006/main" count="76" uniqueCount="76">
  <si>
    <t>Positionen</t>
  </si>
  <si>
    <t>X</t>
  </si>
  <si>
    <t>Y</t>
  </si>
  <si>
    <t>Standrohr</t>
  </si>
  <si>
    <t>r</t>
  </si>
  <si>
    <t>Steuerrohr</t>
  </si>
  <si>
    <t>d</t>
  </si>
  <si>
    <t xml:space="preserve">Standrohr l</t>
  </si>
  <si>
    <t xml:space="preserve">Standrohr r</t>
  </si>
  <si>
    <t>Gewindeloch</t>
  </si>
  <si>
    <t xml:space="preserve">Steuerrohr Kopf</t>
  </si>
  <si>
    <t>Pos1</t>
  </si>
  <si>
    <t>Pos2</t>
  </si>
  <si>
    <t xml:space="preserve">Klemmung um Standrohr</t>
  </si>
  <si>
    <t>Pos3</t>
  </si>
  <si>
    <t>Pos4</t>
  </si>
  <si>
    <t xml:space="preserve">Klemmung um Steuerrohr</t>
  </si>
  <si>
    <t>Pos5</t>
  </si>
  <si>
    <t>Pos6</t>
  </si>
  <si>
    <t>Pos7</t>
  </si>
  <si>
    <t xml:space="preserve">Länge Geraden front</t>
  </si>
  <si>
    <t>Pos8</t>
  </si>
  <si>
    <t xml:space="preserve">Länge Schlitz von Zentrum</t>
  </si>
  <si>
    <t>Pos9</t>
  </si>
  <si>
    <t>Pos10</t>
  </si>
  <si>
    <t xml:space="preserve">Abstand Standrohre</t>
  </si>
  <si>
    <t xml:space="preserve">Abstand Steuerrohr zu Standrohr</t>
  </si>
  <si>
    <t xml:space="preserve">Abstand Gewindeloch zu Standrohr</t>
  </si>
  <si>
    <t xml:space="preserve">Winkel in Grad</t>
  </si>
  <si>
    <t xml:space="preserve">Übergangsradius Pos5-7</t>
  </si>
  <si>
    <t xml:space="preserve">Übergangsradius Pos9-10</t>
  </si>
  <si>
    <t xml:space="preserve">import numpy as np</t>
  </si>
  <si>
    <t xml:space="preserve">import math
# Gegebene Punkte und Steigung
xA, yA = -73.01274712, 39.22523392
xB, yB = -23, 76.5
theta = 16  # Grad
# Steigung g1
m1 = math.tan(math.radians(theta))
m3 = -1/m1  # senkrecht zu g1
# Quadratische Gleichung vorbereiten (aus Schritt 7)
a = 1.0822**2 - 1.0822*0.2867**2
b = 2*1.0822*18.313 + 2*1.0822*0.2867*16.343
c = 18.313**2 - 1.0822*16.343**2
# Quadratische Gleichung lösen
discriminant = b**2 - 4*a*c
xC1 = (-b + math.sqrt(discriminant)) / (2*a)
xC2 = (-b - math.sqrt(discriminant)) / (2*a)
# yC berechnen
yC1 = m1*(xC1 - xA) + yA
yC2 = m1*(xC2 - xA) + yA
# Punkt D berechnen
xD1 = xC1 + (yB - yC1)/m3
xD2 = xC2 + (yB - yC2)/m3
yD1 = yD2 = yB
# Abstände CD berechnen
CD1 = math.sqrt((xD1 - xC1)**2 + (yD1 - yC1)**2)
CD2 = math.sqrt((xD2 - xC2)**2 + (yD2 - yC2)**2)
print("Lösung 1: C =", (xC1, yC1), "CD =", CD1)
print("Lösung 2: C =", (xC2, yC2), "CD =", CD2)</t>
  </si>
  <si>
    <t xml:space="preserve">ich habe zwei Punkt gegeben Pos1: -73,0127|39,2252 und Pos5: -23|77,1590. Durch Pos1 verläuft eine Gerade1 mit einer Steigung von 16°. Durch Pos5 verläuft eine Gerade2 mit 0° Steigung. Eine Weitere Gerade 3 kreuzt Gerade1 senkrecht im Punkt Pos7 und dann noch in einem anderen Winkel die Gerade2 im Punkt K. Der Abstand von den Punkten Pos7-K und der von Pos5-K soll gleich sein.</t>
  </si>
  <si>
    <t xml:space="preserve">from scipy.optimize import fsolve</t>
  </si>
  <si>
    <t xml:space="preserve">Wie ist der Abstand K und wo ist Pos7</t>
  </si>
  <si>
    <t xml:space="preserve"># Punkte</t>
  </si>
  <si>
    <t xml:space="preserve">pos1 = np.array([-73.0127, 39.2252])</t>
  </si>
  <si>
    <t xml:space="preserve">pos5 = np.array([-23.0, 77.1590])</t>
  </si>
  <si>
    <t xml:space="preserve"># Winkel</t>
  </si>
  <si>
    <t xml:space="preserve">angle1_deg = 16</t>
  </si>
  <si>
    <t xml:space="preserve">angle1 = np.radians(angle1_deg)</t>
  </si>
  <si>
    <t xml:space="preserve"># Steigungen</t>
  </si>
  <si>
    <t xml:space="preserve">m1 = np.tan(angle1)            # Gerade1</t>
  </si>
  <si>
    <t xml:space="preserve">m3 = np.tan(angle1 + np.pi/2)  # Gerade3 (senkrecht)</t>
  </si>
  <si>
    <t xml:space="preserve"># Gerade1</t>
  </si>
  <si>
    <t xml:space="preserve">def y1(x):</t>
  </si>
  <si>
    <t xml:space="preserve">    return pos1[1] + m1 * (x - pos1[0])</t>
  </si>
  <si>
    <t xml:space="preserve"># Punkt Pos7 auf Gerade1</t>
  </si>
  <si>
    <t xml:space="preserve">def pos7(x):</t>
  </si>
  <si>
    <t xml:space="preserve">    return np.array([x, y1(x)])</t>
  </si>
  <si>
    <t xml:space="preserve"># Schnittpunkt K von Gerade3 mit y = y5</t>
  </si>
  <si>
    <t xml:space="preserve">def K_from_x7(x):</t>
  </si>
  <si>
    <t xml:space="preserve">    p7 = pos7(x)</t>
  </si>
  <si>
    <t xml:space="preserve">    yk = pos5[1]</t>
  </si>
  <si>
    <t xml:space="preserve">    xk = p7[0] + (yk - p7[1]) / m3</t>
  </si>
  <si>
    <t xml:space="preserve">    return np.array([xk, yk])</t>
  </si>
  <si>
    <t xml:space="preserve"># Gleichung |Pos7-K| = |Pos5-K|</t>
  </si>
  <si>
    <t xml:space="preserve">def equation(x):</t>
  </si>
  <si>
    <t xml:space="preserve">    x = x[0]   # fsolve übergibt Array</t>
  </si>
  <si>
    <t xml:space="preserve">    K = K_from_x7(x)</t>
  </si>
  <si>
    <t xml:space="preserve">    d1 = np.linalg.norm(p7 - K)</t>
  </si>
  <si>
    <t xml:space="preserve">    d2 = np.linalg.norm(pos5 - K)</t>
  </si>
  <si>
    <t xml:space="preserve">    return [d1 - d2]</t>
  </si>
  <si>
    <t xml:space="preserve"># zwei Startwerte für zwei Lösungen</t>
  </si>
  <si>
    <t xml:space="preserve">guesses = [-50, 0]</t>
  </si>
  <si>
    <t xml:space="preserve">for g in guesses:</t>
  </si>
  <si>
    <t xml:space="preserve">    sol = fsolve(equation, [g])[0]</t>
  </si>
  <si>
    <t xml:space="preserve">    p7 = pos7(sol)</t>
  </si>
  <si>
    <t xml:space="preserve">    K = K_from_x7(sol)</t>
  </si>
  <si>
    <t xml:space="preserve">    print("\nLösung")</t>
  </si>
  <si>
    <t xml:space="preserve">    print("Pos7:", p7)</t>
  </si>
  <si>
    <t xml:space="preserve">    print("K:", K)</t>
  </si>
  <si>
    <t xml:space="preserve">    print("Distanz Pos7-K:", np.linalg.norm(p7-K))</t>
  </si>
  <si>
    <t xml:space="preserve">    print("Distanz Pos5-K:", np.linalg.norm(pos5-K))</t>
  </si>
  <si>
    <t xml:space="preserve">;FRIDTJOF GOES - GABELBRUECKE UNTEN
G90 G54 G17
T01 TC01 S1000 F125 M6
G0 Z2 M13
G0 X-30 Y20
Z2
;LOCH BOHREN
G0 X0 Y35.5
G1 Z-3
Z2
T4 TC03 S1000 F100 M6
G0 Z2
G1 Z-28
Z2
;GROSSE LOECHER
T13 TC04 S1000 F100 M6
G0 Z2
G73 ZA-26 R13 D2 V2
G79 X-67.5 Y20 Z0
G79 X+67.5
G73 ZA-4 S1000 R16 D2 V2
G79 X0 Y76.5 Z0
G73 ZA-22 S1000 R14 D2 V2
G79 Z-4
G1 Z2
;SCHLITZ
T10 TC05 S1000 F100 M6
G0 X-67.5 Y20 Z2
G74 ZA-26 BP6 LP45 D2 V2
G79 Z0 AR+16
G1 Z2
G79 X+67.5 AR+164 Z0
G1 Z2
;KONTUR
G0 X-130 Y30
G1 Z-2
G47 G41 X-73.0127 Y39.2252 R30
G1 X-45.0468 Y47.2443
G3 X-23 Y76.5 R30.4347
G2 X+23 R23
G3 X+45.0468 Y47.2443 R30.4347
G1 X+73.0127 Y39.2252
G2 X+61.9873 Y0.7748 R20
G1 X+18.7305 Y13.1784
G3 X-18.7305 R67.9533
G1 X-61.9873 Y0.7748
G2 X-73.0127 Y39.2252 R20
G40
Z2
;ENDE
G0 X-50 Z100 M9 M0 M30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</si>
</sst>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sz val="12.000000"/>
      <name val="Times New Roman"/>
    </font>
    <font>
      <u/>
      <sz val="11.000000"/>
      <color theme="10"/>
      <name val="Calibri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2">
    <xf fontId="0" fillId="0" borderId="0" numFmtId="0" xfId="0"/>
    <xf fontId="1" fillId="0" borderId="0" numFmtId="0" xfId="0" applyFont="1"/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/>
    <xf fontId="0" fillId="0" borderId="0" numFmtId="0" xfId="0">
      <protection hidden="0" locked="1"/>
    </xf>
    <xf fontId="0" fillId="0" borderId="0" numFmtId="164" xfId="0" applyNumberFormat="1"/>
    <xf fontId="2" fillId="0" borderId="0" numFmtId="0" xfId="0" applyFont="1" applyAlignment="1">
      <alignment horizontal="left"/>
    </xf>
    <xf fontId="0" fillId="0" borderId="0" numFmtId="0" xfId="0" applyAlignment="1">
      <alignment horizontal="left" vertical="top"/>
    </xf>
    <xf fontId="0" fillId="0" borderId="0" numFmtId="0" xfId="0" applyAlignment="1">
      <alignment wrapText="1"/>
    </xf>
    <xf fontId="0" fillId="0" borderId="0" numFmtId="0" xfId="0"/>
    <xf fontId="3" fillId="0" borderId="0" numFmt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nlyoffice.com/jsaProject" Target="jsaProject.bin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worksheet" Target="worksheets/sheet3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hyperlink" Target="https://bbs-holzminden.nfs-cloud.de/nfswebdav/GOESFR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2" max="2" width="29.28125"/>
    <col customWidth="1" min="3" max="3" width="3.28125"/>
    <col customWidth="1" min="4" max="4" width="8.28125"/>
    <col customWidth="1" min="7" max="7" width="11.7109375"/>
    <col customWidth="1" min="9" max="9" width="9.28125"/>
  </cols>
  <sheetData>
    <row r="1" ht="14.25">
      <c r="G1" s="1" t="s">
        <v>0</v>
      </c>
      <c r="H1" s="1" t="s">
        <v>1</v>
      </c>
      <c r="I1" s="1" t="s">
        <v>2</v>
      </c>
    </row>
    <row r="2" ht="14.25">
      <c r="B2" s="2" t="s">
        <v>3</v>
      </c>
      <c r="C2" s="3" t="s">
        <v>4</v>
      </c>
      <c r="D2">
        <f>D3/2</f>
        <v>13</v>
      </c>
      <c r="G2" t="s">
        <v>5</v>
      </c>
      <c r="H2">
        <v>0</v>
      </c>
      <c r="I2">
        <f>D8+D17</f>
        <v>77.158999999999992</v>
      </c>
    </row>
    <row r="3" ht="14.25">
      <c r="B3" s="2"/>
      <c r="C3" s="3" t="s">
        <v>6</v>
      </c>
      <c r="D3">
        <v>26</v>
      </c>
      <c r="G3" t="s">
        <v>7</v>
      </c>
      <c r="H3">
        <f>-D16/2</f>
        <v>-67.5</v>
      </c>
      <c r="I3">
        <f>D8</f>
        <v>20</v>
      </c>
    </row>
    <row r="4" ht="14.25">
      <c r="B4" s="2" t="s">
        <v>5</v>
      </c>
      <c r="C4" s="3" t="s">
        <v>4</v>
      </c>
      <c r="D4">
        <f>D5/2</f>
        <v>14</v>
      </c>
      <c r="G4" s="4" t="s">
        <v>8</v>
      </c>
      <c r="H4">
        <f>D16/2</f>
        <v>67.5</v>
      </c>
      <c r="I4" s="5">
        <f>D8</f>
        <v>20</v>
      </c>
    </row>
    <row r="5" ht="14.25">
      <c r="B5" s="2"/>
      <c r="C5" s="3" t="s">
        <v>6</v>
      </c>
      <c r="D5">
        <v>28</v>
      </c>
      <c r="G5" t="s">
        <v>9</v>
      </c>
      <c r="H5">
        <v>0</v>
      </c>
      <c r="I5">
        <f>I2-45</f>
        <v>32.158999999999992</v>
      </c>
    </row>
    <row r="6" ht="14.25">
      <c r="B6" s="2" t="s">
        <v>10</v>
      </c>
      <c r="C6" s="3" t="s">
        <v>4</v>
      </c>
      <c r="D6">
        <f>D7/2</f>
        <v>16</v>
      </c>
      <c r="G6" t="s">
        <v>11</v>
      </c>
      <c r="H6" s="6">
        <f>H3+D8*SIN(RADIANS(-D20))</f>
        <v>-73.01274711633998</v>
      </c>
      <c r="I6" s="6">
        <f>I3+D8*COS(RADIANS(D20))</f>
        <v>39.225233918766378</v>
      </c>
    </row>
    <row r="7" ht="14.25">
      <c r="B7" s="2"/>
      <c r="C7" s="3" t="s">
        <v>6</v>
      </c>
      <c r="D7">
        <v>32</v>
      </c>
      <c r="G7" t="s">
        <v>12</v>
      </c>
      <c r="H7" s="6">
        <f>H4+D8*SIN(RADIANS(D20))</f>
        <v>73.01274711633998</v>
      </c>
      <c r="I7" s="6">
        <f>I3+D8*COS(RADIANS(D20))</f>
        <v>39.225233918766378</v>
      </c>
    </row>
    <row r="8" ht="14.25">
      <c r="B8" s="2" t="s">
        <v>13</v>
      </c>
      <c r="C8" s="3" t="s">
        <v>4</v>
      </c>
      <c r="D8">
        <v>20</v>
      </c>
      <c r="G8" t="s">
        <v>14</v>
      </c>
      <c r="H8" s="6">
        <f>H3+D8*SIN(RADIANS(D20))</f>
        <v>-61.98725288366002</v>
      </c>
      <c r="I8" s="6">
        <f>I3-D8*COS(RADIANS(D20))</f>
        <v>0.77476608123362212</v>
      </c>
    </row>
    <row r="9" ht="14.25">
      <c r="B9" s="2"/>
      <c r="C9" s="3" t="s">
        <v>6</v>
      </c>
      <c r="D9">
        <f>D8*2</f>
        <v>40</v>
      </c>
      <c r="G9" t="s">
        <v>15</v>
      </c>
      <c r="H9" s="6">
        <f>H4+D8*SIN(RADIANS(-D20))</f>
        <v>61.98725288366002</v>
      </c>
      <c r="I9" s="6">
        <f>I3-D8*COS(RADIANS(D20))</f>
        <v>0.77476608123362212</v>
      </c>
    </row>
    <row r="10" ht="14.25">
      <c r="B10" s="2" t="s">
        <v>16</v>
      </c>
      <c r="C10" s="3" t="s">
        <v>4</v>
      </c>
      <c r="D10" s="5">
        <v>23</v>
      </c>
      <c r="G10" t="s">
        <v>17</v>
      </c>
      <c r="H10">
        <f>-D10</f>
        <v>-23</v>
      </c>
      <c r="I10" s="6">
        <f>I2</f>
        <v>77.158999999999992</v>
      </c>
    </row>
    <row r="11" ht="14.25">
      <c r="B11" s="2"/>
      <c r="C11" s="3" t="s">
        <v>6</v>
      </c>
      <c r="D11" s="5">
        <f>D10*2</f>
        <v>46</v>
      </c>
      <c r="G11" t="s">
        <v>18</v>
      </c>
      <c r="H11">
        <f>D10</f>
        <v>23</v>
      </c>
      <c r="I11" s="6">
        <f>I2</f>
        <v>77.158999999999992</v>
      </c>
    </row>
    <row r="12" ht="14.25">
      <c r="G12" t="s">
        <v>19</v>
      </c>
      <c r="H12" s="6">
        <v>-45.678940539999999</v>
      </c>
      <c r="I12" s="6">
        <v>47.063029399999998</v>
      </c>
    </row>
    <row r="13" ht="14.25">
      <c r="B13" s="2" t="s">
        <v>20</v>
      </c>
      <c r="C13" s="3"/>
      <c r="D13">
        <v>45</v>
      </c>
      <c r="G13" t="s">
        <v>21</v>
      </c>
      <c r="H13">
        <f>H12*-1</f>
        <v>45.678940539999999</v>
      </c>
      <c r="I13" s="6">
        <f>I12</f>
        <v>47.063029399999998</v>
      </c>
    </row>
    <row r="14" ht="14.25">
      <c r="B14" s="3" t="s">
        <v>22</v>
      </c>
      <c r="C14" s="3"/>
      <c r="D14">
        <v>35</v>
      </c>
      <c r="G14" t="s">
        <v>23</v>
      </c>
      <c r="H14" s="6">
        <f>H8+D13*COS(RADIANS(D20))</f>
        <v>-18.730476566435669</v>
      </c>
      <c r="I14" s="6">
        <f>I8+D13*SIN(RADIANS(D20))</f>
        <v>13.178447092998585</v>
      </c>
    </row>
    <row r="15" ht="14.25">
      <c r="B15" s="3"/>
      <c r="G15" t="s">
        <v>24</v>
      </c>
      <c r="H15" s="6">
        <f>H9+D13*COS(RADIANS(180+D20))</f>
        <v>18.730476566435669</v>
      </c>
      <c r="I15" s="6">
        <f>I9+D13*SIN(RADIANS(180-D20))</f>
        <v>13.178447092998606</v>
      </c>
    </row>
    <row r="16" ht="14.25">
      <c r="B16" s="3" t="s">
        <v>25</v>
      </c>
      <c r="C16" s="3"/>
      <c r="D16">
        <v>135</v>
      </c>
    </row>
    <row r="17" ht="14.25">
      <c r="B17" s="3" t="s">
        <v>26</v>
      </c>
      <c r="C17" s="3"/>
      <c r="D17">
        <v>57.158999999999999</v>
      </c>
    </row>
    <row r="18" ht="14.25">
      <c r="B18" s="3" t="s">
        <v>27</v>
      </c>
      <c r="C18" s="3"/>
      <c r="D18">
        <v>45</v>
      </c>
    </row>
    <row r="19" ht="14.25">
      <c r="B19" s="3"/>
    </row>
    <row r="20" ht="14.25">
      <c r="B20" s="3" t="s">
        <v>28</v>
      </c>
      <c r="D20">
        <v>16</v>
      </c>
    </row>
    <row r="21" ht="14.25">
      <c r="B21" s="3"/>
      <c r="C21" s="3"/>
    </row>
    <row r="22" ht="14.25">
      <c r="B22" s="3" t="s">
        <v>29</v>
      </c>
      <c r="C22" s="3"/>
      <c r="D22" s="6">
        <v>31.308821235108628</v>
      </c>
    </row>
    <row r="23" ht="14.25">
      <c r="B23" s="3" t="s">
        <v>30</v>
      </c>
      <c r="C23" s="3"/>
      <c r="D23" s="6">
        <f>SQRT((0-H14)^2+((I14+TAN(RADIANS(90-D20))*(0-H14))-I14)^2)</f>
        <v>67.953331328831865</v>
      </c>
    </row>
    <row r="24" ht="14.25">
      <c r="C24" s="3"/>
    </row>
    <row r="25" ht="14.25">
      <c r="B25" s="3"/>
      <c r="C25" s="3"/>
    </row>
    <row r="26" ht="14.25">
      <c r="C26" s="3"/>
    </row>
    <row r="27" ht="14.25">
      <c r="C27" s="3"/>
    </row>
    <row r="28" ht="14.25">
      <c r="C28" s="3"/>
    </row>
    <row r="29" ht="14.25">
      <c r="C29" s="3"/>
    </row>
    <row r="30" ht="15">
      <c r="C30" s="3"/>
      <c r="D30" s="7"/>
    </row>
    <row r="31" ht="14.25">
      <c r="C31" s="3"/>
    </row>
    <row r="32" ht="14.25">
      <c r="C32" s="3"/>
    </row>
    <row r="33" ht="14.25">
      <c r="C33" s="3"/>
    </row>
    <row r="34" ht="14.25">
      <c r="C34" s="3"/>
    </row>
    <row r="35" ht="14.25">
      <c r="C35" s="3"/>
    </row>
    <row r="36" ht="14.25">
      <c r="C36" s="3"/>
    </row>
    <row r="37" ht="14.25">
      <c r="C37" s="3"/>
    </row>
    <row r="38" ht="14.25">
      <c r="C38" s="3"/>
    </row>
  </sheetData>
  <mergeCells count="5">
    <mergeCell ref="B2:B3"/>
    <mergeCell ref="B4:B5"/>
    <mergeCell ref="B6:B7"/>
    <mergeCell ref="B8:B9"/>
    <mergeCell ref="B10:B1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3" max="3" width="84.8515625"/>
  </cols>
  <sheetData>
    <row r="2" ht="409.5">
      <c r="B2" s="8" t="s">
        <v>31</v>
      </c>
      <c r="C2" s="9" t="s">
        <v>32</v>
      </c>
      <c r="E2" s="10" t="s">
        <v>33</v>
      </c>
    </row>
    <row r="3" ht="15">
      <c r="B3" t="s">
        <v>34</v>
      </c>
      <c r="E3" t="s">
        <v>35</v>
      </c>
    </row>
    <row r="4" ht="15">
      <c r="B4"/>
    </row>
    <row r="5" ht="15">
      <c r="B5" t="s">
        <v>36</v>
      </c>
    </row>
    <row r="6" ht="15">
      <c r="B6" t="s">
        <v>37</v>
      </c>
    </row>
    <row r="7" ht="15">
      <c r="B7" t="s">
        <v>38</v>
      </c>
    </row>
    <row r="8" ht="15">
      <c r="B8"/>
    </row>
    <row r="9" ht="15">
      <c r="B9" t="s">
        <v>39</v>
      </c>
    </row>
    <row r="10" ht="15">
      <c r="B10" t="s">
        <v>40</v>
      </c>
    </row>
    <row r="11" ht="15">
      <c r="B11" t="s">
        <v>41</v>
      </c>
    </row>
    <row r="12" ht="15">
      <c r="B12"/>
    </row>
    <row r="13" ht="15">
      <c r="B13" t="s">
        <v>42</v>
      </c>
    </row>
    <row r="14" ht="15">
      <c r="B14" t="s">
        <v>43</v>
      </c>
    </row>
    <row r="15" ht="15">
      <c r="B15" t="s">
        <v>44</v>
      </c>
    </row>
    <row r="16" ht="15">
      <c r="B16"/>
    </row>
    <row r="17" ht="15">
      <c r="B17" t="s">
        <v>45</v>
      </c>
    </row>
    <row r="18" ht="15">
      <c r="B18" t="s">
        <v>46</v>
      </c>
    </row>
    <row r="19" ht="15">
      <c r="B19" t="s">
        <v>47</v>
      </c>
    </row>
    <row r="20" ht="15">
      <c r="B20"/>
    </row>
    <row r="21" ht="15">
      <c r="B21" t="s">
        <v>48</v>
      </c>
    </row>
    <row r="22" ht="15">
      <c r="B22" t="s">
        <v>49</v>
      </c>
    </row>
    <row r="23" ht="15">
      <c r="B23" t="s">
        <v>50</v>
      </c>
    </row>
    <row r="24" ht="15">
      <c r="B24"/>
    </row>
    <row r="25" ht="15">
      <c r="B25" t="s">
        <v>51</v>
      </c>
    </row>
    <row r="26" ht="15">
      <c r="B26" t="s">
        <v>52</v>
      </c>
    </row>
    <row r="27" ht="15">
      <c r="B27" t="s">
        <v>53</v>
      </c>
    </row>
    <row r="28" ht="15">
      <c r="B28" t="s">
        <v>54</v>
      </c>
    </row>
    <row r="29" ht="15">
      <c r="B29" t="s">
        <v>55</v>
      </c>
    </row>
    <row r="30" ht="15">
      <c r="B30" t="s">
        <v>56</v>
      </c>
    </row>
    <row r="31" ht="15">
      <c r="B31"/>
    </row>
    <row r="32" ht="15">
      <c r="B32" t="s">
        <v>57</v>
      </c>
    </row>
    <row r="33" ht="15">
      <c r="B33" t="s">
        <v>58</v>
      </c>
    </row>
    <row r="34" ht="15">
      <c r="B34" t="s">
        <v>59</v>
      </c>
    </row>
    <row r="35" ht="15">
      <c r="B35" t="s">
        <v>53</v>
      </c>
    </row>
    <row r="36" ht="15">
      <c r="B36" t="s">
        <v>60</v>
      </c>
    </row>
    <row r="37" ht="15">
      <c r="B37"/>
    </row>
    <row r="38" ht="15">
      <c r="B38" t="s">
        <v>61</v>
      </c>
    </row>
    <row r="39" ht="15">
      <c r="B39" t="s">
        <v>62</v>
      </c>
    </row>
    <row r="40" ht="15">
      <c r="B40"/>
    </row>
    <row r="41" ht="15">
      <c r="B41" t="s">
        <v>63</v>
      </c>
    </row>
    <row r="42" ht="15">
      <c r="B42"/>
    </row>
    <row r="43" ht="15">
      <c r="B43" t="s">
        <v>64</v>
      </c>
    </row>
    <row r="44" ht="15">
      <c r="B44" t="s">
        <v>65</v>
      </c>
    </row>
    <row r="45" ht="15">
      <c r="B45"/>
    </row>
    <row r="46" ht="15">
      <c r="B46" t="s">
        <v>66</v>
      </c>
    </row>
    <row r="47" ht="15">
      <c r="B47" t="s">
        <v>67</v>
      </c>
    </row>
    <row r="48" ht="15">
      <c r="B48"/>
    </row>
    <row r="49" ht="15">
      <c r="B49" t="s">
        <v>68</v>
      </c>
    </row>
    <row r="50" ht="15">
      <c r="B50" t="s">
        <v>69</v>
      </c>
    </row>
    <row r="51" ht="15">
      <c r="B51"/>
    </row>
    <row r="52" ht="15">
      <c r="B52" t="s">
        <v>70</v>
      </c>
    </row>
    <row r="53" ht="15">
      <c r="B53" t="s">
        <v>71</v>
      </c>
    </row>
    <row r="54" ht="15">
      <c r="B54" t="s">
        <v>72</v>
      </c>
    </row>
    <row r="55" ht="15">
      <c r="B55" t="s">
        <v>73</v>
      </c>
    </row>
    <row r="56" ht="15">
      <c r="B56" t="s">
        <v>74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" zoomScale="100" workbookViewId="0">
      <selection activeCell="A1" activeCellId="0" sqref="A1"/>
    </sheetView>
  </sheetViews>
  <sheetFormatPr defaultRowHeight="14.25"/>
  <cols>
    <col customWidth="1" min="2" max="2" width="139.140625"/>
  </cols>
  <sheetData>
    <row r="2" ht="409.5" customHeight="1">
      <c r="B2" s="11" t="s">
        <v>75</v>
      </c>
    </row>
  </sheetData>
  <hyperlinks>
    <hyperlink r:id="rId1" ref="B2"/>
  </hyperlink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ONLYOFFICE/9.3.0.140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</cp:revision>
  <dcterms:modified xsi:type="dcterms:W3CDTF">2026-03-08T21:01:40Z</dcterms:modified>
</cp:coreProperties>
</file>